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VITI 2024\"/>
    </mc:Choice>
  </mc:AlternateContent>
  <xr:revisionPtr revIDLastSave="0" documentId="13_ncr:1_{BD25AC81-1C30-46A9-BDAA-C066EF7DD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PRANIMET!$A$1:$M$43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M37" i="12" l="1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C43" i="6" s="1"/>
  <c r="Q42" i="6"/>
  <c r="K42" i="6"/>
  <c r="E42" i="6"/>
  <c r="Q41" i="6"/>
  <c r="K41" i="6"/>
  <c r="F44" i="6"/>
  <c r="R44" i="6"/>
  <c r="K40" i="6"/>
  <c r="E40" i="6"/>
  <c r="Q39" i="6"/>
  <c r="K39" i="6"/>
  <c r="D39" i="6" s="1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D33" i="6" l="1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910088.50 donacion ei demosit grandi I performace ,3454.58 donac Sawe dhe Children ne A.Fill., 13410.31 partic.qyteta ne drejt e Bujqesis </t>
        </r>
      </text>
    </comment>
  </commentList>
</comments>
</file>

<file path=xl/sharedStrings.xml><?xml version="1.0" encoding="utf-8"?>
<sst xmlns="http://schemas.openxmlformats.org/spreadsheetml/2006/main" count="979" uniqueCount="893">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</sst>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0000000000"/>
    <numFmt numFmtId="168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3" fontId="0" fillId="0" borderId="0" xfId="0" applyNumberFormat="1" applyProtection="1">
      <protection hidden="1"/>
    </xf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38" borderId="49" xfId="1" applyNumberFormat="1" applyFont="1" applyFill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38" borderId="12" xfId="1" applyNumberFormat="1" applyFont="1" applyFill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0" fontId="0" fillId="2" borderId="12" xfId="0" applyFill="1" applyBorder="1"/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1" fillId="2" borderId="12" xfId="0" applyNumberFormat="1" applyFont="1" applyFill="1" applyBorder="1"/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67" fontId="0" fillId="0" borderId="0" xfId="0" applyNumberFormat="1" applyProtection="1">
      <protection hidden="1"/>
    </xf>
    <xf numFmtId="43" fontId="0" fillId="2" borderId="0" xfId="0" applyNumberFormat="1" applyFill="1" applyAlignment="1">
      <alignment horizontal="center"/>
    </xf>
    <xf numFmtId="16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5"/>
  <sheetViews>
    <sheetView tabSelected="1" zoomScaleNormal="100" zoomScaleSheetLayoutView="80" workbookViewId="0">
      <pane xSplit="2" ySplit="5" topLeftCell="D34" activePane="bottomRight" state="frozen"/>
      <selection pane="topRight" activeCell="B1" sqref="B1"/>
      <selection pane="bottomLeft" activeCell="A6" sqref="A6"/>
      <selection pane="bottomRight" activeCell="J50" sqref="J50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2" width="12" style="58" customWidth="1"/>
    <col min="13" max="13" width="11.28515625" style="58" customWidth="1"/>
    <col min="14" max="14" width="10.140625" style="58" customWidth="1"/>
    <col min="15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15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16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17"/>
      <c r="B3" s="317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17"/>
      <c r="B4" s="317"/>
      <c r="C4" s="62"/>
      <c r="D4" s="64"/>
      <c r="E4" s="67"/>
      <c r="F4" s="69"/>
      <c r="G4" s="68"/>
      <c r="H4" s="68"/>
      <c r="I4" s="68"/>
      <c r="J4" s="68"/>
      <c r="K4" s="321" t="s">
        <v>868</v>
      </c>
      <c r="L4" s="69"/>
      <c r="M4" s="68"/>
      <c r="N4" s="68"/>
      <c r="O4" s="68"/>
      <c r="P4" s="68"/>
      <c r="Q4" s="319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8"/>
      <c r="B5" s="318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22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20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09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10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10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10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10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10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10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10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10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10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10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10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11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2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2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2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2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2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2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2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2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2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3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6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3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3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14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2">
        <v>2024</v>
      </c>
      <c r="B32" s="72" t="s">
        <v>881</v>
      </c>
      <c r="C32" s="202">
        <f t="shared" ref="C32:C44" si="18">E32+K32+Q32</f>
        <v>3596291.4999999995</v>
      </c>
      <c r="D32" s="259">
        <f t="shared" ref="D32:D43" si="19">+E32+K32+Q32</f>
        <v>3596291.4999999995</v>
      </c>
      <c r="E32" s="260">
        <f t="shared" ref="E32:E43" si="20">+F32+G32+H32+I32+J32</f>
        <v>492190.75000000017</v>
      </c>
      <c r="F32" s="261">
        <v>261975.89000000019</v>
      </c>
      <c r="G32" s="204">
        <v>166112.17000000001</v>
      </c>
      <c r="H32" s="205">
        <v>64102.69</v>
      </c>
      <c r="I32" s="261"/>
      <c r="J32" s="262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9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2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2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12"/>
      <c r="B35" s="72" t="s">
        <v>884</v>
      </c>
      <c r="C35" s="249">
        <f t="shared" si="18"/>
        <v>3480931.84</v>
      </c>
      <c r="D35" s="249">
        <f t="shared" si="19"/>
        <v>3480931.84</v>
      </c>
      <c r="E35" s="250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1">
        <v>124870</v>
      </c>
      <c r="J35" s="252">
        <v>660971.77</v>
      </c>
      <c r="K35" s="249">
        <f t="shared" ref="K35:K43" si="24">SUM(L35:P35)</f>
        <v>1690888.92</v>
      </c>
      <c r="L35" s="253">
        <v>1519666.74</v>
      </c>
      <c r="M35" s="254">
        <v>114882.39999999997</v>
      </c>
      <c r="N35" s="255">
        <v>12279.28</v>
      </c>
      <c r="O35" s="255"/>
      <c r="P35" s="58">
        <v>44060.5</v>
      </c>
      <c r="Q35" s="256">
        <f t="shared" si="23"/>
        <v>445455.39999999997</v>
      </c>
      <c r="R35" s="257">
        <v>281201.8</v>
      </c>
      <c r="S35" s="258">
        <v>91281.17</v>
      </c>
      <c r="T35" s="117">
        <v>12769.58</v>
      </c>
      <c r="U35" s="258">
        <v>16500</v>
      </c>
      <c r="V35" s="258">
        <v>43702.85</v>
      </c>
    </row>
    <row r="36" spans="1:22" x14ac:dyDescent="0.25">
      <c r="A36" s="312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6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12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12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12"/>
      <c r="B39" s="72" t="s">
        <v>888</v>
      </c>
      <c r="C39" s="73">
        <f t="shared" si="18"/>
        <v>0</v>
      </c>
      <c r="D39" s="73">
        <f t="shared" si="19"/>
        <v>0</v>
      </c>
      <c r="E39" s="108">
        <f t="shared" si="20"/>
        <v>0</v>
      </c>
      <c r="F39" s="88"/>
      <c r="G39" s="117"/>
      <c r="H39" s="90"/>
      <c r="I39" s="88"/>
      <c r="J39" s="113"/>
      <c r="K39" s="73">
        <f t="shared" si="24"/>
        <v>0</v>
      </c>
      <c r="L39" s="89"/>
      <c r="M39" s="89"/>
      <c r="N39" s="91"/>
      <c r="O39" s="89"/>
      <c r="P39" s="117"/>
      <c r="Q39" s="73">
        <f>SUM(R39:V39)</f>
        <v>0</v>
      </c>
      <c r="R39" s="90"/>
      <c r="S39" s="117"/>
      <c r="T39" s="73"/>
      <c r="U39" s="73"/>
      <c r="V39" s="73"/>
    </row>
    <row r="40" spans="1:22" x14ac:dyDescent="0.25">
      <c r="A40" s="312"/>
      <c r="B40" s="72" t="s">
        <v>889</v>
      </c>
      <c r="C40" s="73">
        <f t="shared" si="18"/>
        <v>0</v>
      </c>
      <c r="D40" s="73">
        <f t="shared" si="19"/>
        <v>0</v>
      </c>
      <c r="E40" s="108">
        <f t="shared" si="20"/>
        <v>0</v>
      </c>
      <c r="F40" s="88"/>
      <c r="G40" s="88"/>
      <c r="H40" s="90"/>
      <c r="I40" s="88"/>
      <c r="J40" s="88"/>
      <c r="K40" s="73">
        <f t="shared" si="24"/>
        <v>0</v>
      </c>
      <c r="L40" s="88"/>
      <c r="M40" s="88"/>
      <c r="O40" s="88"/>
      <c r="P40" s="88"/>
      <c r="Q40" s="73">
        <f t="shared" ref="Q40:Q43" si="25">SUM(R40:V40)</f>
        <v>0</v>
      </c>
      <c r="R40" s="73"/>
      <c r="S40" s="73"/>
      <c r="T40" s="73"/>
      <c r="U40" s="73"/>
      <c r="V40" s="73"/>
    </row>
    <row r="41" spans="1:22" x14ac:dyDescent="0.25">
      <c r="A41" s="313"/>
      <c r="B41" s="72" t="s">
        <v>890</v>
      </c>
      <c r="C41" s="73">
        <f t="shared" si="18"/>
        <v>0</v>
      </c>
      <c r="D41" s="73">
        <f t="shared" si="19"/>
        <v>0</v>
      </c>
      <c r="E41" s="108">
        <f t="shared" si="20"/>
        <v>0</v>
      </c>
      <c r="F41" s="117"/>
      <c r="G41" s="88"/>
      <c r="H41" s="90"/>
      <c r="I41" s="88"/>
      <c r="J41" s="88"/>
      <c r="K41" s="73">
        <f t="shared" si="24"/>
        <v>0</v>
      </c>
      <c r="L41" s="73"/>
      <c r="M41" s="107"/>
      <c r="N41" s="138"/>
      <c r="O41" s="107"/>
      <c r="P41" s="107"/>
      <c r="Q41" s="73">
        <f t="shared" si="25"/>
        <v>0</v>
      </c>
      <c r="R41" s="73"/>
      <c r="S41" s="246"/>
      <c r="T41" s="73"/>
      <c r="U41" s="73"/>
      <c r="V41" s="73"/>
    </row>
    <row r="42" spans="1:22" x14ac:dyDescent="0.25">
      <c r="A42" s="313"/>
      <c r="B42" s="72" t="s">
        <v>891</v>
      </c>
      <c r="C42" s="73">
        <f t="shared" si="18"/>
        <v>0</v>
      </c>
      <c r="D42" s="73">
        <f t="shared" si="19"/>
        <v>0</v>
      </c>
      <c r="E42" s="108">
        <f t="shared" si="20"/>
        <v>0</v>
      </c>
      <c r="F42" s="114"/>
      <c r="G42" s="115"/>
      <c r="H42" s="90"/>
      <c r="I42" s="88"/>
      <c r="J42" s="88"/>
      <c r="K42" s="73">
        <f t="shared" si="24"/>
        <v>0</v>
      </c>
      <c r="L42" s="73"/>
      <c r="M42" s="73"/>
      <c r="N42" s="90"/>
      <c r="O42" s="73"/>
      <c r="P42" s="160"/>
      <c r="Q42" s="73">
        <f t="shared" si="25"/>
        <v>0</v>
      </c>
      <c r="R42" s="117"/>
      <c r="S42" s="73"/>
      <c r="T42" s="73"/>
      <c r="U42" s="73"/>
      <c r="V42" s="137"/>
    </row>
    <row r="43" spans="1:22" x14ac:dyDescent="0.25">
      <c r="A43" s="313"/>
      <c r="B43" s="72" t="s">
        <v>892</v>
      </c>
      <c r="C43" s="73">
        <f t="shared" si="18"/>
        <v>0</v>
      </c>
      <c r="D43" s="73">
        <f t="shared" si="19"/>
        <v>0</v>
      </c>
      <c r="E43" s="108">
        <f t="shared" si="20"/>
        <v>0</v>
      </c>
      <c r="F43" s="92"/>
      <c r="G43" s="73"/>
      <c r="H43" s="90"/>
      <c r="I43" s="73"/>
      <c r="J43" s="73"/>
      <c r="K43" s="73">
        <f t="shared" si="24"/>
        <v>0</v>
      </c>
      <c r="L43" s="73"/>
      <c r="M43" s="73"/>
      <c r="N43" s="90"/>
      <c r="O43" s="73"/>
      <c r="P43" s="73"/>
      <c r="Q43" s="73">
        <f t="shared" si="25"/>
        <v>0</v>
      </c>
      <c r="R43" s="73"/>
      <c r="S43" s="73"/>
      <c r="T43" s="73"/>
      <c r="U43" s="73"/>
      <c r="V43" s="73"/>
    </row>
    <row r="44" spans="1:22" x14ac:dyDescent="0.25">
      <c r="A44" s="314"/>
      <c r="B44" s="74" t="s">
        <v>880</v>
      </c>
      <c r="C44" s="75">
        <f t="shared" si="18"/>
        <v>23045094.689999998</v>
      </c>
      <c r="D44" s="76">
        <f>SUM(D32:D43)</f>
        <v>23045094.690000001</v>
      </c>
      <c r="E44" s="76">
        <f t="shared" ref="E44:V44" si="26">SUM(E32:E43)</f>
        <v>9164665.4100000001</v>
      </c>
      <c r="F44" s="76">
        <f t="shared" si="26"/>
        <v>1638168.92</v>
      </c>
      <c r="G44" s="76">
        <f t="shared" si="26"/>
        <v>2297348.88</v>
      </c>
      <c r="H44" s="76">
        <f t="shared" si="26"/>
        <v>394420.6</v>
      </c>
      <c r="I44" s="76">
        <f t="shared" si="26"/>
        <v>716086.2</v>
      </c>
      <c r="J44" s="76">
        <f t="shared" si="26"/>
        <v>4118640.81</v>
      </c>
      <c r="K44" s="76">
        <f t="shared" si="26"/>
        <v>11193353.629999999</v>
      </c>
      <c r="L44" s="76">
        <f t="shared" si="26"/>
        <v>10062714.48</v>
      </c>
      <c r="M44" s="76">
        <f t="shared" si="26"/>
        <v>523516.52000000014</v>
      </c>
      <c r="N44" s="76">
        <f t="shared" si="26"/>
        <v>100927.03999999999</v>
      </c>
      <c r="O44" s="76">
        <f t="shared" si="26"/>
        <v>0</v>
      </c>
      <c r="P44" s="76">
        <f t="shared" si="26"/>
        <v>506195.58999999997</v>
      </c>
      <c r="Q44" s="76">
        <f t="shared" si="26"/>
        <v>2687075.6500000004</v>
      </c>
      <c r="R44" s="76">
        <f t="shared" si="26"/>
        <v>2004568.71</v>
      </c>
      <c r="S44" s="76">
        <f t="shared" si="26"/>
        <v>321125.07</v>
      </c>
      <c r="T44" s="76">
        <f t="shared" si="26"/>
        <v>103979.02</v>
      </c>
      <c r="U44" s="76">
        <f t="shared" si="26"/>
        <v>113700</v>
      </c>
      <c r="V44" s="76">
        <f t="shared" si="26"/>
        <v>143702.85</v>
      </c>
    </row>
    <row r="45" spans="1:22" x14ac:dyDescent="0.25">
      <c r="I45" s="244"/>
    </row>
    <row r="46" spans="1:22" x14ac:dyDescent="0.25">
      <c r="F46" s="162"/>
      <c r="I46" s="162"/>
      <c r="J46" s="162"/>
      <c r="K46" s="162"/>
      <c r="L46" s="162"/>
      <c r="M46" s="162"/>
    </row>
    <row r="47" spans="1:22" x14ac:dyDescent="0.25">
      <c r="E47" s="306"/>
      <c r="F47" s="306"/>
      <c r="G47" s="306"/>
      <c r="H47" s="306"/>
      <c r="I47" s="306"/>
      <c r="R47" s="95"/>
    </row>
    <row r="48" spans="1:22" x14ac:dyDescent="0.25">
      <c r="D48" s="78"/>
      <c r="F48" s="162"/>
      <c r="G48" s="162"/>
      <c r="H48" s="162"/>
      <c r="I48" s="162"/>
      <c r="J48" s="162"/>
      <c r="K48" s="95"/>
    </row>
    <row r="49" spans="5:16" x14ac:dyDescent="0.25">
      <c r="F49" s="162"/>
      <c r="G49" s="162"/>
      <c r="I49" s="162"/>
      <c r="J49" s="162"/>
      <c r="O49" s="162"/>
    </row>
    <row r="50" spans="5:16" x14ac:dyDescent="0.25">
      <c r="G50" s="117"/>
      <c r="H50" s="162"/>
      <c r="J50" s="162"/>
      <c r="O50" s="95"/>
    </row>
    <row r="51" spans="5:16" x14ac:dyDescent="0.25">
      <c r="E51" s="307"/>
      <c r="G51" s="244"/>
      <c r="I51" s="162"/>
      <c r="O51" s="304"/>
    </row>
    <row r="52" spans="5:16" x14ac:dyDescent="0.25">
      <c r="E52" s="307"/>
      <c r="F52" s="78"/>
      <c r="G52" s="244"/>
      <c r="L52" s="78"/>
      <c r="P52" s="95"/>
    </row>
    <row r="53" spans="5:16" x14ac:dyDescent="0.25">
      <c r="E53" s="307"/>
      <c r="P53" s="95"/>
    </row>
    <row r="54" spans="5:16" x14ac:dyDescent="0.25">
      <c r="E54" s="307"/>
      <c r="L54" s="95"/>
    </row>
    <row r="55" spans="5:16" x14ac:dyDescent="0.25">
      <c r="E55" s="307"/>
      <c r="G55" s="308"/>
    </row>
  </sheetData>
  <mergeCells count="8">
    <mergeCell ref="Q4:Q5"/>
    <mergeCell ref="K4:K5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22" activePane="bottomRight" state="frozen"/>
      <selection pane="topRight" activeCell="C1" sqref="C1"/>
      <selection pane="bottomLeft" activeCell="A9" sqref="A9"/>
      <selection pane="bottomRight" activeCell="O30" sqref="O30:O3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6.710937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3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3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3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3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3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3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3"/>
      <c r="B24" s="4" t="str">
        <f>IF(L!$A$1=1,L!B237,IF(L!$A$1=2,L!C237,L!D237))</f>
        <v>2023 Korrik</v>
      </c>
      <c r="C24" s="158">
        <f t="shared" si="2"/>
        <v>539077.85</v>
      </c>
      <c r="D24" s="245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3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3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3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3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8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3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8">
        <v>80281.509999999995</v>
      </c>
      <c r="F29" s="247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3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3">
        <v>2024</v>
      </c>
      <c r="B31" s="4" t="s">
        <v>881</v>
      </c>
      <c r="C31" s="265">
        <f>SUM(D31:M31)</f>
        <v>322865.37</v>
      </c>
      <c r="D31" s="266">
        <v>117550.5</v>
      </c>
      <c r="E31" s="267">
        <v>68061.38</v>
      </c>
      <c r="F31" s="265"/>
      <c r="G31" s="268">
        <v>21850.6</v>
      </c>
      <c r="H31" s="269"/>
      <c r="I31" s="270">
        <v>18110.5</v>
      </c>
      <c r="J31" s="270">
        <v>6305</v>
      </c>
      <c r="K31" s="271">
        <v>40866.199999999997</v>
      </c>
      <c r="L31" s="271">
        <v>10320.19</v>
      </c>
      <c r="M31" s="265">
        <v>39801</v>
      </c>
      <c r="N31" s="116"/>
    </row>
    <row r="32" spans="1:16" s="2" customFormat="1" ht="16.5" x14ac:dyDescent="0.3">
      <c r="A32" s="323"/>
      <c r="B32" s="6" t="s">
        <v>882</v>
      </c>
      <c r="C32" s="274">
        <f>SUM(D32:M32)</f>
        <v>240840.58000000002</v>
      </c>
      <c r="D32" s="275">
        <v>113147.16</v>
      </c>
      <c r="E32" s="276">
        <v>12187.52</v>
      </c>
      <c r="F32" s="274">
        <v>2762.4</v>
      </c>
      <c r="G32" s="277">
        <v>11184.5</v>
      </c>
      <c r="H32" s="278"/>
      <c r="I32" s="277">
        <v>19880</v>
      </c>
      <c r="J32" s="177">
        <v>8885</v>
      </c>
      <c r="K32" s="279">
        <v>12435</v>
      </c>
      <c r="L32" s="279"/>
      <c r="M32" s="274">
        <v>60359</v>
      </c>
      <c r="N32" s="116"/>
    </row>
    <row r="33" spans="1:16" s="2" customFormat="1" ht="16.5" x14ac:dyDescent="0.3">
      <c r="A33" s="323"/>
      <c r="B33" s="6" t="s">
        <v>883</v>
      </c>
      <c r="C33" s="280">
        <f t="shared" ref="C33:C43" si="4">SUM(D33:M33)</f>
        <v>550791.57999999996</v>
      </c>
      <c r="D33" s="281">
        <v>167481.01999999999</v>
      </c>
      <c r="E33" s="236">
        <v>223827.9</v>
      </c>
      <c r="F33" s="274">
        <v>14500.16</v>
      </c>
      <c r="G33" s="277">
        <v>10210</v>
      </c>
      <c r="H33" s="277"/>
      <c r="I33" s="136">
        <v>22135</v>
      </c>
      <c r="J33" s="282">
        <v>7841.5</v>
      </c>
      <c r="K33" s="282">
        <v>10929</v>
      </c>
      <c r="L33" s="283"/>
      <c r="M33" s="274">
        <v>93867</v>
      </c>
      <c r="N33" s="116"/>
    </row>
    <row r="34" spans="1:16" s="2" customFormat="1" ht="16.5" x14ac:dyDescent="0.3">
      <c r="A34" s="323"/>
      <c r="B34" s="6" t="s">
        <v>884</v>
      </c>
      <c r="C34" s="280">
        <f t="shared" si="4"/>
        <v>795539.16</v>
      </c>
      <c r="D34" s="284">
        <v>336722.02</v>
      </c>
      <c r="E34" s="285">
        <v>109405.98999999999</v>
      </c>
      <c r="F34" s="274">
        <v>763.08</v>
      </c>
      <c r="G34" s="276">
        <v>13522.15</v>
      </c>
      <c r="H34" s="293">
        <f>16990+159759</f>
        <v>176749</v>
      </c>
      <c r="I34" s="294">
        <v>21486</v>
      </c>
      <c r="J34" s="198">
        <v>6583.5</v>
      </c>
      <c r="K34" s="287">
        <v>10730</v>
      </c>
      <c r="L34" s="287">
        <v>8690</v>
      </c>
      <c r="M34" s="274">
        <f>110789.8+97.62</f>
        <v>110887.42</v>
      </c>
      <c r="N34" s="116"/>
    </row>
    <row r="35" spans="1:16" s="122" customFormat="1" ht="16.5" x14ac:dyDescent="0.3">
      <c r="A35" s="323"/>
      <c r="B35" s="264" t="s">
        <v>885</v>
      </c>
      <c r="C35" s="279">
        <f t="shared" si="4"/>
        <v>384613.46</v>
      </c>
      <c r="D35" s="285">
        <v>196234.45</v>
      </c>
      <c r="E35" s="276">
        <v>30109.63</v>
      </c>
      <c r="F35" s="279">
        <v>276</v>
      </c>
      <c r="G35" s="286">
        <v>10091</v>
      </c>
      <c r="H35" s="293"/>
      <c r="I35" s="276">
        <v>22685</v>
      </c>
      <c r="J35" s="287">
        <v>9085.5</v>
      </c>
      <c r="K35" s="295">
        <v>14097</v>
      </c>
      <c r="L35" s="295">
        <v>30452.880000000001</v>
      </c>
      <c r="M35" s="279">
        <v>71582</v>
      </c>
      <c r="N35" s="116"/>
      <c r="O35" s="263"/>
      <c r="P35" s="263"/>
    </row>
    <row r="36" spans="1:16" s="2" customFormat="1" ht="16.5" x14ac:dyDescent="0.3">
      <c r="A36" s="323"/>
      <c r="B36" s="6" t="s">
        <v>886</v>
      </c>
      <c r="C36" s="274">
        <f t="shared" si="4"/>
        <v>273949.73</v>
      </c>
      <c r="D36" s="284">
        <v>109146.55</v>
      </c>
      <c r="E36" s="276">
        <v>26723.91</v>
      </c>
      <c r="F36" s="274">
        <v>5778.27</v>
      </c>
      <c r="G36" s="286">
        <v>10447</v>
      </c>
      <c r="H36" s="296"/>
      <c r="I36" s="198">
        <v>23830</v>
      </c>
      <c r="J36" s="287">
        <v>6892</v>
      </c>
      <c r="K36" s="297">
        <v>21466</v>
      </c>
      <c r="L36" s="283"/>
      <c r="M36" s="274">
        <v>69666</v>
      </c>
      <c r="N36" s="116"/>
      <c r="O36" s="116"/>
    </row>
    <row r="37" spans="1:16" s="2" customFormat="1" ht="16.5" x14ac:dyDescent="0.3">
      <c r="A37" s="323"/>
      <c r="B37" s="6" t="s">
        <v>887</v>
      </c>
      <c r="C37" s="288">
        <f t="shared" si="4"/>
        <v>1774284</v>
      </c>
      <c r="D37" s="2">
        <v>141541.19</v>
      </c>
      <c r="E37" s="276">
        <v>341385.62</v>
      </c>
      <c r="F37" s="274"/>
      <c r="G37" s="276">
        <v>12128</v>
      </c>
      <c r="H37" s="298">
        <f>52860+94954+69430+7410+6745+2850</f>
        <v>234249</v>
      </c>
      <c r="I37" s="299">
        <v>31235.5</v>
      </c>
      <c r="J37" s="287">
        <v>10368</v>
      </c>
      <c r="K37" s="295">
        <v>11465</v>
      </c>
      <c r="L37" s="295">
        <v>926953.19000000006</v>
      </c>
      <c r="M37" s="274">
        <f>64959-0.5</f>
        <v>64958.5</v>
      </c>
      <c r="N37" s="116"/>
      <c r="O37" s="116"/>
    </row>
    <row r="38" spans="1:16" s="2" customFormat="1" ht="16.5" x14ac:dyDescent="0.3">
      <c r="A38" s="323"/>
      <c r="B38" s="6" t="s">
        <v>888</v>
      </c>
      <c r="C38" s="288">
        <f t="shared" si="4"/>
        <v>0</v>
      </c>
      <c r="D38" s="198"/>
      <c r="E38" s="236"/>
      <c r="F38" s="274"/>
      <c r="G38" s="276"/>
      <c r="H38" s="276"/>
      <c r="I38" s="294"/>
      <c r="J38" s="300"/>
      <c r="K38" s="294"/>
      <c r="L38" s="294"/>
      <c r="M38" s="274"/>
      <c r="N38" s="116"/>
      <c r="P38" s="118"/>
    </row>
    <row r="39" spans="1:16" s="2" customFormat="1" ht="16.5" x14ac:dyDescent="0.3">
      <c r="A39" s="323"/>
      <c r="B39" s="6" t="s">
        <v>889</v>
      </c>
      <c r="C39" s="274">
        <f t="shared" si="4"/>
        <v>0</v>
      </c>
      <c r="D39" s="284"/>
      <c r="E39" s="276"/>
      <c r="F39" s="274"/>
      <c r="G39" s="276"/>
      <c r="H39" s="301"/>
      <c r="I39" s="299"/>
      <c r="J39" s="287"/>
      <c r="K39" s="287"/>
      <c r="L39" s="287"/>
      <c r="M39" s="274"/>
      <c r="N39" s="116"/>
      <c r="O39" s="116"/>
    </row>
    <row r="40" spans="1:16" s="2" customFormat="1" ht="16.5" x14ac:dyDescent="0.3">
      <c r="A40" s="323"/>
      <c r="B40" s="6" t="s">
        <v>890</v>
      </c>
      <c r="C40" s="289">
        <f t="shared" si="4"/>
        <v>0</v>
      </c>
      <c r="D40" s="290"/>
      <c r="E40" s="276"/>
      <c r="F40" s="289"/>
      <c r="G40" s="276"/>
      <c r="H40" s="302"/>
      <c r="I40" s="276"/>
      <c r="J40" s="287"/>
      <c r="K40" s="303"/>
      <c r="L40" s="303"/>
      <c r="M40" s="289"/>
      <c r="N40" s="116"/>
      <c r="P40" s="116"/>
    </row>
    <row r="41" spans="1:16" s="2" customFormat="1" x14ac:dyDescent="0.25">
      <c r="A41" s="323"/>
      <c r="B41" s="6" t="s">
        <v>891</v>
      </c>
      <c r="C41" s="291">
        <f t="shared" si="4"/>
        <v>0</v>
      </c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116"/>
      <c r="P41" s="116"/>
    </row>
    <row r="42" spans="1:16" s="2" customFormat="1" ht="21.75" customHeight="1" x14ac:dyDescent="0.3">
      <c r="A42" s="323"/>
      <c r="B42" s="6" t="s">
        <v>892</v>
      </c>
      <c r="C42" s="291">
        <f t="shared" si="4"/>
        <v>0</v>
      </c>
      <c r="D42" s="290"/>
      <c r="E42" s="291"/>
      <c r="F42" s="291"/>
      <c r="G42" s="291"/>
      <c r="H42" s="291"/>
      <c r="I42" s="291"/>
      <c r="J42" s="292"/>
      <c r="K42" s="177"/>
      <c r="L42" s="177"/>
      <c r="M42" s="291"/>
      <c r="P42" s="118"/>
    </row>
    <row r="43" spans="1:16" s="2" customFormat="1" x14ac:dyDescent="0.25">
      <c r="A43" s="323"/>
      <c r="B43" s="5" t="s">
        <v>880</v>
      </c>
      <c r="C43" s="272">
        <f t="shared" si="4"/>
        <v>4342883.88</v>
      </c>
      <c r="D43" s="273">
        <f>SUM(D31:D42)</f>
        <v>1181822.8899999999</v>
      </c>
      <c r="E43" s="273">
        <f>SUM(E31:E42)</f>
        <v>811701.95</v>
      </c>
      <c r="F43" s="273">
        <f>SUM(F31:F42)</f>
        <v>24079.910000000003</v>
      </c>
      <c r="G43" s="273">
        <f t="shared" ref="G43:L43" si="5">SUM(G31:G42)</f>
        <v>89433.25</v>
      </c>
      <c r="H43" s="273">
        <f t="shared" si="5"/>
        <v>410998</v>
      </c>
      <c r="I43" s="273">
        <f>SUM(I31:I42)</f>
        <v>159362</v>
      </c>
      <c r="J43" s="273">
        <f t="shared" si="5"/>
        <v>55960.5</v>
      </c>
      <c r="K43" s="273">
        <f t="shared" si="5"/>
        <v>121988.2</v>
      </c>
      <c r="L43" s="273">
        <f t="shared" si="5"/>
        <v>976416.26</v>
      </c>
      <c r="M43" s="273">
        <f>SUM(M31:M42)</f>
        <v>511120.92</v>
      </c>
      <c r="O43" s="116"/>
      <c r="P43" s="118"/>
    </row>
    <row r="44" spans="1:16" s="2" customFormat="1" x14ac:dyDescent="0.25">
      <c r="D44" s="3"/>
      <c r="E44" s="3"/>
      <c r="F44" s="3"/>
    </row>
    <row r="45" spans="1:16" s="2" customFormat="1" x14ac:dyDescent="0.25">
      <c r="D45" s="3"/>
      <c r="E45" s="3"/>
      <c r="F45" s="3"/>
    </row>
    <row r="46" spans="1:16" s="2" customFormat="1" x14ac:dyDescent="0.25">
      <c r="D46" s="3"/>
      <c r="E46" s="3"/>
      <c r="F46" s="3"/>
    </row>
    <row r="47" spans="1:16" s="2" customFormat="1" x14ac:dyDescent="0.25">
      <c r="D47" s="3"/>
      <c r="E47" s="3"/>
      <c r="F47" s="3"/>
    </row>
    <row r="48" spans="1:16" s="2" customFormat="1" x14ac:dyDescent="0.25">
      <c r="C48" s="118"/>
      <c r="D48" s="3"/>
      <c r="E48" s="305"/>
      <c r="F48" s="3"/>
      <c r="I48" s="118"/>
      <c r="L48" s="118"/>
    </row>
    <row r="49" spans="3:15" s="2" customFormat="1" x14ac:dyDescent="0.25">
      <c r="D49" s="3"/>
      <c r="E49" s="3"/>
      <c r="F49" s="3"/>
      <c r="L49" s="118"/>
    </row>
    <row r="50" spans="3:15" s="2" customFormat="1" x14ac:dyDescent="0.25">
      <c r="C50" s="116"/>
      <c r="D50" s="3"/>
      <c r="E50" s="3"/>
      <c r="F50" s="3"/>
      <c r="I50" s="116"/>
      <c r="O50" s="116"/>
    </row>
    <row r="51" spans="3:15" s="2" customFormat="1" x14ac:dyDescent="0.25">
      <c r="D51" s="3"/>
      <c r="E51" s="3"/>
      <c r="F51" s="3"/>
      <c r="I51" s="118"/>
      <c r="L51" s="116"/>
    </row>
    <row r="52" spans="3:15" s="2" customFormat="1" x14ac:dyDescent="0.25">
      <c r="D52" s="3"/>
      <c r="E52" s="3"/>
      <c r="F52" s="3"/>
    </row>
    <row r="53" spans="3:15" s="2" customFormat="1" x14ac:dyDescent="0.25">
      <c r="D53" s="3"/>
      <c r="E53" s="3"/>
      <c r="F53" s="3"/>
      <c r="I53" s="118"/>
    </row>
    <row r="54" spans="3:15" s="2" customFormat="1" x14ac:dyDescent="0.25">
      <c r="D54" s="3"/>
      <c r="E54" s="3"/>
      <c r="F54" s="3"/>
    </row>
    <row r="55" spans="3:15" s="2" customFormat="1" x14ac:dyDescent="0.25">
      <c r="D55" s="3"/>
      <c r="E55" s="3"/>
      <c r="F55" s="3"/>
    </row>
    <row r="56" spans="3:15" s="2" customFormat="1" x14ac:dyDescent="0.25">
      <c r="D56" s="3"/>
      <c r="E56" s="3"/>
      <c r="F56" s="3"/>
    </row>
    <row r="57" spans="3:15" s="2" customFormat="1" x14ac:dyDescent="0.25">
      <c r="D57" s="3"/>
      <c r="E57" s="3"/>
      <c r="F57" s="3"/>
    </row>
    <row r="58" spans="3:15" s="2" customFormat="1" x14ac:dyDescent="0.25">
      <c r="D58" s="3"/>
      <c r="E58" s="3"/>
      <c r="F58" s="3"/>
    </row>
    <row r="59" spans="3:15" s="2" customFormat="1" x14ac:dyDescent="0.25">
      <c r="D59" s="3"/>
      <c r="E59" s="3"/>
      <c r="F59" s="3"/>
    </row>
    <row r="60" spans="3:15" s="2" customFormat="1" x14ac:dyDescent="0.25">
      <c r="D60" s="3"/>
      <c r="E60" s="3"/>
      <c r="F60" s="3"/>
    </row>
    <row r="61" spans="3:15" s="2" customFormat="1" x14ac:dyDescent="0.25">
      <c r="D61" s="3"/>
      <c r="E61" s="3"/>
      <c r="F61" s="3"/>
    </row>
    <row r="62" spans="3:15" s="2" customFormat="1" x14ac:dyDescent="0.25">
      <c r="D62" s="3"/>
      <c r="E62" s="3"/>
      <c r="F62" s="3"/>
    </row>
    <row r="63" spans="3:15" s="2" customFormat="1" x14ac:dyDescent="0.25">
      <c r="D63" s="3"/>
      <c r="E63" s="3"/>
      <c r="F63" s="3"/>
    </row>
    <row r="64" spans="3:15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2">
    <mergeCell ref="A18:A30"/>
    <mergeCell ref="A31:A43"/>
  </mergeCells>
  <pageMargins left="0.25" right="0.25" top="0.75" bottom="0.75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2024-08-09T06:52:52Z</dcterms:modified>
</cp:coreProperties>
</file>