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4E24BB74-AF9D-4F9C-80E1-30D28F54B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L46" i="6" l="1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K54" i="6"/>
  <c r="E54" i="6"/>
  <c r="Q53" i="6"/>
  <c r="K53" i="6"/>
  <c r="E53" i="6"/>
  <c r="Q52" i="6"/>
  <c r="K52" i="6"/>
  <c r="E52" i="6"/>
  <c r="Q51" i="6"/>
  <c r="K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C56" i="12" s="1"/>
  <c r="R41" i="6"/>
  <c r="Q41" i="6"/>
  <c r="L41" i="6"/>
  <c r="G39" i="6"/>
  <c r="C57" i="6" l="1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Donacin Sawe dhe Child ne Arsim fillo</t>
        </r>
      </text>
    </comment>
    <comment ref="H46" authorId="0" shapeId="0" xr:uid="{D318943F-41D5-4316-8160-7681A99FCF94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241,973.00Gjobat ne trafik : 20855 gjobat nga gjykata 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<sst xmlns="http://schemas.openxmlformats.org/spreadsheetml/2006/main" count="1005" uniqueCount="896">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</sst>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4" fontId="35" fillId="38" borderId="49" xfId="1" applyNumberFormat="1" applyFont="1" applyFill="1" applyBorder="1" applyAlignment="1">
      <alignment horizontal="right"/>
    </xf>
    <xf numFmtId="4" fontId="35" fillId="2" borderId="49" xfId="119" applyNumberFormat="1" applyFont="1" applyFill="1" applyBorder="1" applyAlignment="1">
      <alignment horizontal="right"/>
    </xf>
    <xf numFmtId="4" fontId="38" fillId="0" borderId="49" xfId="1" applyNumberFormat="1" applyFont="1" applyBorder="1" applyAlignment="1">
      <alignment horizontal="right"/>
    </xf>
    <xf numFmtId="4" fontId="39" fillId="0" borderId="13" xfId="139" applyNumberFormat="1" applyFont="1" applyBorder="1"/>
    <xf numFmtId="4" fontId="38" fillId="2" borderId="49" xfId="0" applyNumberFormat="1" applyFont="1" applyFill="1" applyBorder="1" applyAlignment="1">
      <alignment horizontal="right"/>
    </xf>
    <xf numFmtId="4" fontId="35" fillId="0" borderId="52" xfId="0" applyNumberFormat="1" applyFont="1" applyBorder="1" applyAlignment="1">
      <alignment wrapText="1"/>
    </xf>
    <xf numFmtId="4" fontId="35" fillId="0" borderId="49" xfId="1" applyNumberFormat="1" applyFont="1" applyBorder="1" applyAlignment="1">
      <alignment horizontal="right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4"/>
  <sheetViews>
    <sheetView tabSelected="1" zoomScaleNormal="100" zoomScaleSheetLayoutView="80" workbookViewId="0">
      <pane xSplit="2" ySplit="5" topLeftCell="D42" activePane="bottomRight" state="frozen"/>
      <selection pane="topRight" activeCell="B1" sqref="B1"/>
      <selection pane="bottomLeft" activeCell="A6" sqref="A6"/>
      <selection pane="bottomRight" activeCell="J67" sqref="J67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1" width="14.710937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14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15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16"/>
      <c r="B3" s="316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16"/>
      <c r="B4" s="316"/>
      <c r="C4" s="62"/>
      <c r="D4" s="64"/>
      <c r="E4" s="67"/>
      <c r="F4" s="69"/>
      <c r="G4" s="68"/>
      <c r="H4" s="68"/>
      <c r="I4" s="68"/>
      <c r="J4" s="68"/>
      <c r="K4" s="320" t="s">
        <v>868</v>
      </c>
      <c r="L4" s="69"/>
      <c r="M4" s="68"/>
      <c r="N4" s="68"/>
      <c r="O4" s="68"/>
      <c r="P4" s="68"/>
      <c r="Q4" s="318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7"/>
      <c r="B5" s="317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21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9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25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26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26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26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26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26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26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26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26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26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26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26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27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22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22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22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22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22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22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22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22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22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23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23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23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24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22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22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22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22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22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22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22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22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8">
        <f t="shared" si="20"/>
        <v>1630581.0899999999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f>187485.08-5255.8</f>
        <v>182229.28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22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23"/>
      <c r="B41" s="72" t="s">
        <v>890</v>
      </c>
      <c r="C41" s="73">
        <f t="shared" si="18"/>
        <v>4601287.38</v>
      </c>
      <c r="D41" s="73">
        <f t="shared" si="19"/>
        <v>4601287.38</v>
      </c>
      <c r="E41" s="108">
        <f t="shared" si="20"/>
        <v>2773719.2199999997</v>
      </c>
      <c r="F41" s="117">
        <v>223252.8</v>
      </c>
      <c r="G41" s="88">
        <v>294769.25</v>
      </c>
      <c r="H41" s="90">
        <v>50685.229999999996</v>
      </c>
      <c r="I41" s="88"/>
      <c r="J41" s="88">
        <v>2205011.94</v>
      </c>
      <c r="K41" s="73">
        <f t="shared" si="24"/>
        <v>1192902.6100000001</v>
      </c>
      <c r="L41" s="73">
        <f>1010838.89-50400</f>
        <v>960438.89</v>
      </c>
      <c r="M41" s="107">
        <v>101202.20000000001</v>
      </c>
      <c r="N41" s="138">
        <v>9989.1200000000008</v>
      </c>
      <c r="O41" s="107"/>
      <c r="P41" s="107">
        <v>121272.4</v>
      </c>
      <c r="Q41" s="73">
        <f t="shared" si="25"/>
        <v>634665.55000000005</v>
      </c>
      <c r="R41" s="73">
        <f>285998+5455</f>
        <v>291453</v>
      </c>
      <c r="S41" s="245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23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8">
        <f t="shared" si="20"/>
        <v>1122149.49</v>
      </c>
      <c r="F42" s="114">
        <v>242240.12</v>
      </c>
      <c r="G42" s="115">
        <v>286815.46999999997</v>
      </c>
      <c r="H42" s="90">
        <v>33121</v>
      </c>
      <c r="I42" s="88">
        <v>24942.5</v>
      </c>
      <c r="J42" s="88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90">
        <v>43.29</v>
      </c>
      <c r="O42" s="73"/>
      <c r="P42" s="160">
        <v>310300.32999999996</v>
      </c>
      <c r="Q42" s="73">
        <f t="shared" si="25"/>
        <v>457814.39</v>
      </c>
      <c r="R42" s="117">
        <v>273479.86</v>
      </c>
      <c r="S42" s="73">
        <v>56172.14</v>
      </c>
      <c r="T42" s="73">
        <v>49163.990000000005</v>
      </c>
      <c r="U42" s="73">
        <v>200</v>
      </c>
      <c r="V42" s="137">
        <v>78798.399999999994</v>
      </c>
    </row>
    <row r="43" spans="1:22" x14ac:dyDescent="0.25">
      <c r="A43" s="323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8">
        <f t="shared" si="20"/>
        <v>2917091.1199999996</v>
      </c>
      <c r="F43" s="92">
        <v>217214.96</v>
      </c>
      <c r="G43" s="73">
        <v>498180.14</v>
      </c>
      <c r="H43" s="90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90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24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22">
        <v>2025</v>
      </c>
      <c r="B45" s="72" t="s">
        <v>795</v>
      </c>
      <c r="C45" s="202">
        <f t="shared" ref="C45:C57" si="27">E45+K45+Q45</f>
        <v>1904725.9999999998</v>
      </c>
      <c r="D45" s="258">
        <f t="shared" ref="D45:D56" si="28">+E45+K45+Q45</f>
        <v>1904725.9999999998</v>
      </c>
      <c r="E45" s="259">
        <f t="shared" ref="E45:E56" si="29">+F45+G45+H45+I45+J45</f>
        <v>537486.56999999995</v>
      </c>
      <c r="F45" s="260">
        <v>240562</v>
      </c>
      <c r="G45" s="204">
        <v>158203.10999999999</v>
      </c>
      <c r="H45" s="205">
        <v>47563.26</v>
      </c>
      <c r="I45" s="260"/>
      <c r="J45" s="261">
        <v>91158.2</v>
      </c>
      <c r="K45" s="98">
        <f t="shared" ref="K45" si="30">SUM(L45:P45)</f>
        <v>1065468.92</v>
      </c>
      <c r="L45" s="98">
        <v>1055740.3799999999</v>
      </c>
      <c r="M45" s="202"/>
      <c r="N45" s="206">
        <v>9728.5400000000009</v>
      </c>
      <c r="O45" s="202"/>
      <c r="P45" s="202"/>
      <c r="Q45" s="73">
        <f t="shared" ref="Q45:Q50" si="31">SUM(R45:V45)</f>
        <v>301770.51</v>
      </c>
      <c r="R45" s="98">
        <v>301770.51</v>
      </c>
      <c r="S45" s="202"/>
      <c r="T45" s="206"/>
      <c r="U45" s="202"/>
      <c r="V45" s="202"/>
    </row>
    <row r="46" spans="1:22" x14ac:dyDescent="0.25">
      <c r="A46" s="322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4">
        <f t="shared" si="29"/>
        <v>1925025.71</v>
      </c>
      <c r="F46" s="208">
        <v>247711.16999999987</v>
      </c>
      <c r="G46" s="111">
        <v>493593.74</v>
      </c>
      <c r="H46" s="208">
        <v>129942.68000000001</v>
      </c>
      <c r="I46" s="111">
        <v>7540</v>
      </c>
      <c r="J46" s="208">
        <v>1046238.1199999999</v>
      </c>
      <c r="K46" s="73">
        <f t="shared" ref="K46" si="32">SUM(L46:P46)</f>
        <v>1425209.09</v>
      </c>
      <c r="L46" s="97">
        <f>1055288.92+156</f>
        <v>1055444.92</v>
      </c>
      <c r="M46" s="96">
        <v>81880.86</v>
      </c>
      <c r="N46" s="208"/>
      <c r="O46" s="96"/>
      <c r="P46" s="90">
        <v>287883.31</v>
      </c>
      <c r="Q46" s="73">
        <f t="shared" si="31"/>
        <v>427978.34</v>
      </c>
      <c r="R46" s="90">
        <v>304103.46000000002</v>
      </c>
      <c r="S46" s="96">
        <v>80184.05</v>
      </c>
      <c r="T46" s="208">
        <v>33690.83</v>
      </c>
      <c r="U46" s="96"/>
      <c r="V46" s="90">
        <v>10000</v>
      </c>
    </row>
    <row r="47" spans="1:22" x14ac:dyDescent="0.25">
      <c r="A47" s="322"/>
      <c r="B47" s="72" t="s">
        <v>894</v>
      </c>
      <c r="C47" s="73">
        <f t="shared" si="27"/>
        <v>3399387.5700000003</v>
      </c>
      <c r="D47" s="73">
        <f t="shared" si="28"/>
        <v>3399387.5700000003</v>
      </c>
      <c r="E47" s="214">
        <f t="shared" si="29"/>
        <v>1671154.12</v>
      </c>
      <c r="F47" s="109">
        <v>249030.58</v>
      </c>
      <c r="G47" s="208">
        <v>357309.72</v>
      </c>
      <c r="H47" s="208">
        <v>56042.770000000004</v>
      </c>
      <c r="I47" s="111">
        <v>110816.95999999999</v>
      </c>
      <c r="J47" s="110">
        <v>897954.09000000008</v>
      </c>
      <c r="K47" s="73">
        <f>SUM(L47:P47)</f>
        <v>1329757.8700000001</v>
      </c>
      <c r="L47" s="97">
        <v>1084228.81</v>
      </c>
      <c r="M47" s="210">
        <v>87356.790000000008</v>
      </c>
      <c r="N47" s="210">
        <v>22053.72</v>
      </c>
      <c r="O47" s="96"/>
      <c r="P47" s="72">
        <v>136118.54999999999</v>
      </c>
      <c r="Q47" s="73">
        <f t="shared" si="31"/>
        <v>398475.57999999996</v>
      </c>
      <c r="R47" s="90">
        <v>313503.68999999994</v>
      </c>
      <c r="S47" s="208">
        <v>62772.06</v>
      </c>
      <c r="T47" s="96">
        <v>22199.829999999998</v>
      </c>
      <c r="U47" s="96"/>
      <c r="V47" s="90"/>
    </row>
    <row r="48" spans="1:22" x14ac:dyDescent="0.25">
      <c r="A48" s="322"/>
      <c r="B48" s="72" t="s">
        <v>804</v>
      </c>
      <c r="C48" s="248">
        <f t="shared" si="27"/>
        <v>0</v>
      </c>
      <c r="D48" s="248">
        <f t="shared" si="28"/>
        <v>0</v>
      </c>
      <c r="E48" s="249">
        <f t="shared" si="29"/>
        <v>0</v>
      </c>
      <c r="F48" s="117"/>
      <c r="G48" s="117"/>
      <c r="H48" s="117"/>
      <c r="I48" s="250"/>
      <c r="J48" s="251"/>
      <c r="K48" s="248">
        <f t="shared" ref="K48:K56" si="33">SUM(L48:P48)</f>
        <v>0</v>
      </c>
      <c r="L48" s="252"/>
      <c r="M48" s="253"/>
      <c r="N48" s="254"/>
      <c r="O48" s="254"/>
      <c r="Q48" s="255">
        <f t="shared" si="31"/>
        <v>0</v>
      </c>
      <c r="R48" s="256"/>
      <c r="S48" s="257"/>
      <c r="T48" s="117"/>
      <c r="U48" s="257"/>
      <c r="V48" s="257"/>
    </row>
    <row r="49" spans="1:22" x14ac:dyDescent="0.25">
      <c r="A49" s="322"/>
      <c r="B49" s="72" t="s">
        <v>806</v>
      </c>
      <c r="C49" s="73">
        <f t="shared" si="27"/>
        <v>0</v>
      </c>
      <c r="D49" s="73">
        <f t="shared" si="28"/>
        <v>0</v>
      </c>
      <c r="E49" s="108">
        <f t="shared" si="29"/>
        <v>0</v>
      </c>
      <c r="F49" s="117"/>
      <c r="G49" s="112"/>
      <c r="H49" s="119"/>
      <c r="I49" s="112"/>
      <c r="J49" s="113"/>
      <c r="K49" s="73">
        <f t="shared" si="33"/>
        <v>0</v>
      </c>
      <c r="L49" s="90"/>
      <c r="M49" s="142"/>
      <c r="N49" s="155"/>
      <c r="O49" s="147"/>
      <c r="P49" s="147"/>
      <c r="Q49" s="255">
        <f t="shared" si="31"/>
        <v>0</v>
      </c>
      <c r="R49" s="90"/>
      <c r="S49" s="117"/>
      <c r="T49" s="90"/>
      <c r="U49" s="90"/>
      <c r="V49" s="117"/>
    </row>
    <row r="50" spans="1:22" x14ac:dyDescent="0.25">
      <c r="A50" s="322"/>
      <c r="B50" s="72" t="s">
        <v>808</v>
      </c>
      <c r="C50" s="73">
        <f t="shared" si="27"/>
        <v>0</v>
      </c>
      <c r="D50" s="73">
        <f t="shared" si="28"/>
        <v>0</v>
      </c>
      <c r="E50" s="108">
        <f t="shared" si="29"/>
        <v>0</v>
      </c>
      <c r="F50" s="112"/>
      <c r="G50" s="112"/>
      <c r="H50" s="117"/>
      <c r="I50" s="112"/>
      <c r="J50" s="117"/>
      <c r="K50" s="73">
        <f t="shared" si="33"/>
        <v>0</v>
      </c>
      <c r="L50" s="90"/>
      <c r="M50" s="142"/>
      <c r="N50" s="156"/>
      <c r="O50" s="156"/>
      <c r="P50" s="156"/>
      <c r="Q50" s="157">
        <f t="shared" si="31"/>
        <v>0</v>
      </c>
      <c r="R50" s="90"/>
      <c r="S50" s="90"/>
      <c r="T50" s="90"/>
      <c r="U50" s="90"/>
      <c r="V50" s="90"/>
    </row>
    <row r="51" spans="1:22" x14ac:dyDescent="0.25">
      <c r="A51" s="322"/>
      <c r="B51" s="72" t="s">
        <v>811</v>
      </c>
      <c r="C51" s="73">
        <f t="shared" si="27"/>
        <v>0</v>
      </c>
      <c r="D51" s="73">
        <f t="shared" si="28"/>
        <v>0</v>
      </c>
      <c r="E51" s="108">
        <f t="shared" si="29"/>
        <v>0</v>
      </c>
      <c r="F51" s="117"/>
      <c r="G51" s="119"/>
      <c r="H51" s="119"/>
      <c r="I51" s="95"/>
      <c r="J51" s="120"/>
      <c r="K51" s="73">
        <f t="shared" si="33"/>
        <v>0</v>
      </c>
      <c r="L51" s="90"/>
      <c r="M51" s="117"/>
      <c r="N51" s="90"/>
      <c r="O51" s="90"/>
      <c r="P51" s="242"/>
      <c r="Q51" s="73">
        <f>SUM(R51:V51)</f>
        <v>0</v>
      </c>
      <c r="R51" s="90"/>
      <c r="S51" s="243"/>
      <c r="T51" s="117"/>
      <c r="U51" s="73"/>
      <c r="V51" s="117"/>
    </row>
    <row r="52" spans="1:22" x14ac:dyDescent="0.25">
      <c r="A52" s="322"/>
      <c r="B52" s="72" t="s">
        <v>814</v>
      </c>
      <c r="C52" s="73">
        <f t="shared" si="27"/>
        <v>0</v>
      </c>
      <c r="D52" s="73">
        <f t="shared" si="28"/>
        <v>0</v>
      </c>
      <c r="E52" s="108">
        <f t="shared" si="29"/>
        <v>0</v>
      </c>
      <c r="F52" s="88"/>
      <c r="G52" s="117"/>
      <c r="H52" s="90"/>
      <c r="I52" s="88"/>
      <c r="J52" s="113"/>
      <c r="K52" s="73">
        <f t="shared" si="33"/>
        <v>0</v>
      </c>
      <c r="L52" s="89"/>
      <c r="M52" s="89"/>
      <c r="N52" s="91"/>
      <c r="O52" s="89"/>
      <c r="P52" s="117"/>
      <c r="Q52" s="73">
        <f>SUM(R52:V52)</f>
        <v>0</v>
      </c>
      <c r="R52" s="90"/>
      <c r="S52" s="117"/>
      <c r="T52" s="73"/>
      <c r="U52" s="73"/>
      <c r="V52" s="73"/>
    </row>
    <row r="53" spans="1:22" x14ac:dyDescent="0.25">
      <c r="A53" s="322"/>
      <c r="B53" s="72" t="s">
        <v>817</v>
      </c>
      <c r="C53" s="73">
        <f t="shared" si="27"/>
        <v>0</v>
      </c>
      <c r="D53" s="73">
        <f t="shared" si="28"/>
        <v>0</v>
      </c>
      <c r="E53" s="108">
        <f t="shared" si="29"/>
        <v>0</v>
      </c>
      <c r="F53" s="88"/>
      <c r="G53" s="88"/>
      <c r="H53" s="90"/>
      <c r="I53" s="88"/>
      <c r="J53" s="88"/>
      <c r="K53" s="73">
        <f t="shared" si="33"/>
        <v>0</v>
      </c>
      <c r="L53" s="88"/>
      <c r="M53" s="88"/>
      <c r="O53" s="88"/>
      <c r="P53" s="88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23"/>
      <c r="B54" s="72" t="s">
        <v>820</v>
      </c>
      <c r="C54" s="73">
        <f t="shared" si="27"/>
        <v>0</v>
      </c>
      <c r="D54" s="73">
        <f t="shared" si="28"/>
        <v>0</v>
      </c>
      <c r="E54" s="108">
        <f t="shared" si="29"/>
        <v>0</v>
      </c>
      <c r="F54" s="117"/>
      <c r="G54" s="88"/>
      <c r="H54" s="90"/>
      <c r="I54" s="88"/>
      <c r="J54" s="88"/>
      <c r="K54" s="73">
        <f t="shared" si="33"/>
        <v>0</v>
      </c>
      <c r="L54" s="73"/>
      <c r="M54" s="107"/>
      <c r="N54" s="138"/>
      <c r="O54" s="107"/>
      <c r="P54" s="107"/>
      <c r="Q54" s="73">
        <f t="shared" si="34"/>
        <v>0</v>
      </c>
      <c r="R54" s="73"/>
      <c r="S54" s="245"/>
      <c r="T54" s="73"/>
      <c r="U54" s="73"/>
      <c r="V54" s="73"/>
    </row>
    <row r="55" spans="1:22" x14ac:dyDescent="0.25">
      <c r="A55" s="323"/>
      <c r="B55" s="72" t="s">
        <v>895</v>
      </c>
      <c r="C55" s="73">
        <f t="shared" si="27"/>
        <v>0</v>
      </c>
      <c r="D55" s="73">
        <f t="shared" si="28"/>
        <v>0</v>
      </c>
      <c r="E55" s="108">
        <f t="shared" si="29"/>
        <v>0</v>
      </c>
      <c r="F55" s="114"/>
      <c r="G55" s="115"/>
      <c r="H55" s="90"/>
      <c r="I55" s="88"/>
      <c r="J55" s="88"/>
      <c r="K55" s="73">
        <f t="shared" si="33"/>
        <v>0</v>
      </c>
      <c r="L55" s="73"/>
      <c r="M55" s="73"/>
      <c r="N55" s="90"/>
      <c r="O55" s="73"/>
      <c r="P55" s="160"/>
      <c r="Q55" s="73">
        <f t="shared" si="34"/>
        <v>0</v>
      </c>
      <c r="R55" s="117"/>
      <c r="S55" s="73"/>
      <c r="T55" s="73"/>
      <c r="U55" s="73"/>
      <c r="V55" s="137"/>
    </row>
    <row r="56" spans="1:22" x14ac:dyDescent="0.25">
      <c r="A56" s="323"/>
      <c r="B56" s="72" t="s">
        <v>826</v>
      </c>
      <c r="C56" s="73">
        <f t="shared" si="27"/>
        <v>0</v>
      </c>
      <c r="D56" s="73">
        <f t="shared" si="28"/>
        <v>0</v>
      </c>
      <c r="E56" s="108">
        <f t="shared" si="29"/>
        <v>0</v>
      </c>
      <c r="F56" s="92"/>
      <c r="G56" s="73"/>
      <c r="H56" s="90"/>
      <c r="I56" s="73"/>
      <c r="J56" s="73"/>
      <c r="K56" s="73">
        <f t="shared" si="33"/>
        <v>0</v>
      </c>
      <c r="L56" s="73"/>
      <c r="M56" s="73"/>
      <c r="N56" s="90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24"/>
      <c r="B57" s="74" t="s">
        <v>794</v>
      </c>
      <c r="C57" s="75">
        <f t="shared" si="27"/>
        <v>9082326.709999999</v>
      </c>
      <c r="D57" s="76">
        <f>SUM(D45:D56)</f>
        <v>9082326.7100000009</v>
      </c>
      <c r="E57" s="76">
        <f t="shared" ref="E57:V57" si="35">SUM(E45:E56)</f>
        <v>4133666.4</v>
      </c>
      <c r="F57" s="76">
        <f t="shared" si="35"/>
        <v>737303.74999999988</v>
      </c>
      <c r="G57" s="76">
        <f t="shared" si="35"/>
        <v>1009106.57</v>
      </c>
      <c r="H57" s="76">
        <f t="shared" si="35"/>
        <v>233548.71000000002</v>
      </c>
      <c r="I57" s="76">
        <f t="shared" si="35"/>
        <v>118356.95999999999</v>
      </c>
      <c r="J57" s="76">
        <f t="shared" si="35"/>
        <v>2035350.41</v>
      </c>
      <c r="K57" s="76">
        <f t="shared" si="35"/>
        <v>3820435.88</v>
      </c>
      <c r="L57" s="76">
        <f t="shared" si="35"/>
        <v>3195414.11</v>
      </c>
      <c r="M57" s="76">
        <f t="shared" si="35"/>
        <v>169237.65000000002</v>
      </c>
      <c r="N57" s="76">
        <f t="shared" si="35"/>
        <v>31782.260000000002</v>
      </c>
      <c r="O57" s="76">
        <f t="shared" si="35"/>
        <v>0</v>
      </c>
      <c r="P57" s="76">
        <f t="shared" si="35"/>
        <v>424001.86</v>
      </c>
      <c r="Q57" s="76">
        <f t="shared" si="35"/>
        <v>1128224.4300000002</v>
      </c>
      <c r="R57" s="76">
        <f t="shared" si="35"/>
        <v>919377.65999999992</v>
      </c>
      <c r="S57" s="76">
        <f t="shared" si="35"/>
        <v>142956.10999999999</v>
      </c>
      <c r="T57" s="76">
        <f t="shared" si="35"/>
        <v>55890.66</v>
      </c>
      <c r="U57" s="76">
        <f t="shared" si="35"/>
        <v>0</v>
      </c>
      <c r="V57" s="76">
        <f t="shared" si="35"/>
        <v>10000</v>
      </c>
    </row>
    <row r="59" spans="1:22" x14ac:dyDescent="0.25">
      <c r="P59" s="117"/>
    </row>
    <row r="62" spans="1:22" x14ac:dyDescent="0.25">
      <c r="F62" s="117"/>
    </row>
    <row r="63" spans="1:22" x14ac:dyDescent="0.25">
      <c r="F63" s="117"/>
    </row>
    <row r="64" spans="1:22" x14ac:dyDescent="0.25">
      <c r="F64" s="117"/>
    </row>
  </sheetData>
  <mergeCells count="9">
    <mergeCell ref="A45:A57"/>
    <mergeCell ref="A6:A18"/>
    <mergeCell ref="A32:A44"/>
    <mergeCell ref="A19:A31"/>
    <mergeCell ref="D1:D2"/>
    <mergeCell ref="B3:B5"/>
    <mergeCell ref="A3:A5"/>
    <mergeCell ref="Q4:Q5"/>
    <mergeCell ref="K4:K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K49" sqref="K4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3.14062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8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8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8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8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8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8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8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8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8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8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8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8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8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8">
        <v>2024</v>
      </c>
      <c r="B31" s="4" t="s">
        <v>881</v>
      </c>
      <c r="C31" s="264">
        <f>SUM(D31:M31)</f>
        <v>322865.37</v>
      </c>
      <c r="D31" s="299">
        <v>117550.5</v>
      </c>
      <c r="E31" s="265">
        <v>68061.38</v>
      </c>
      <c r="F31" s="264"/>
      <c r="G31" s="266">
        <v>21850.6</v>
      </c>
      <c r="H31" s="267"/>
      <c r="I31" s="268">
        <v>18110.5</v>
      </c>
      <c r="J31" s="268">
        <v>6305</v>
      </c>
      <c r="K31" s="269">
        <v>40866.199999999997</v>
      </c>
      <c r="L31" s="269">
        <v>10320.19</v>
      </c>
      <c r="M31" s="264">
        <v>39801</v>
      </c>
      <c r="N31" s="116"/>
    </row>
    <row r="32" spans="1:16" s="2" customFormat="1" ht="16.5" x14ac:dyDescent="0.3">
      <c r="A32" s="328"/>
      <c r="B32" s="6" t="s">
        <v>882</v>
      </c>
      <c r="C32" s="272">
        <f>SUM(D32:M32)</f>
        <v>240840.58000000002</v>
      </c>
      <c r="D32" s="300">
        <v>113147.16</v>
      </c>
      <c r="E32" s="273">
        <v>12187.52</v>
      </c>
      <c r="F32" s="272">
        <v>2762.4</v>
      </c>
      <c r="G32" s="274">
        <v>11184.5</v>
      </c>
      <c r="H32" s="275"/>
      <c r="I32" s="274">
        <v>19880</v>
      </c>
      <c r="J32" s="177">
        <v>8885</v>
      </c>
      <c r="K32" s="276">
        <v>12435</v>
      </c>
      <c r="L32" s="276"/>
      <c r="M32" s="272">
        <v>60359</v>
      </c>
      <c r="N32" s="116"/>
    </row>
    <row r="33" spans="1:16" s="2" customFormat="1" ht="16.5" x14ac:dyDescent="0.3">
      <c r="A33" s="328"/>
      <c r="B33" s="6" t="s">
        <v>883</v>
      </c>
      <c r="C33" s="277">
        <f t="shared" ref="C33:C43" si="4">SUM(D33:M33)</f>
        <v>550791.57999999996</v>
      </c>
      <c r="D33" s="301">
        <v>167481.01999999999</v>
      </c>
      <c r="E33" s="236">
        <v>223827.9</v>
      </c>
      <c r="F33" s="272">
        <v>14500.16</v>
      </c>
      <c r="G33" s="274">
        <v>10210</v>
      </c>
      <c r="H33" s="274"/>
      <c r="I33" s="136">
        <v>22135</v>
      </c>
      <c r="J33" s="278">
        <v>7841.5</v>
      </c>
      <c r="K33" s="278">
        <v>10929</v>
      </c>
      <c r="L33" s="279"/>
      <c r="M33" s="272">
        <v>93867</v>
      </c>
      <c r="N33" s="116"/>
    </row>
    <row r="34" spans="1:16" s="2" customFormat="1" ht="16.5" x14ac:dyDescent="0.3">
      <c r="A34" s="328"/>
      <c r="B34" s="6" t="s">
        <v>884</v>
      </c>
      <c r="C34" s="277">
        <f t="shared" si="4"/>
        <v>795539.16</v>
      </c>
      <c r="D34" s="302">
        <v>336722.02</v>
      </c>
      <c r="E34" s="280">
        <v>109405.98999999999</v>
      </c>
      <c r="F34" s="272">
        <v>763.08</v>
      </c>
      <c r="G34" s="273">
        <v>13522.15</v>
      </c>
      <c r="H34" s="288">
        <f>16990+159759</f>
        <v>176749</v>
      </c>
      <c r="I34" s="289">
        <v>21486</v>
      </c>
      <c r="J34" s="198">
        <v>6583.5</v>
      </c>
      <c r="K34" s="282">
        <v>10730</v>
      </c>
      <c r="L34" s="282">
        <v>8690</v>
      </c>
      <c r="M34" s="272">
        <f>110789.8+97.62</f>
        <v>110887.42</v>
      </c>
      <c r="N34" s="116"/>
    </row>
    <row r="35" spans="1:16" s="122" customFormat="1" ht="16.5" x14ac:dyDescent="0.3">
      <c r="A35" s="328"/>
      <c r="B35" s="263" t="s">
        <v>885</v>
      </c>
      <c r="C35" s="276">
        <f t="shared" si="4"/>
        <v>384613.46</v>
      </c>
      <c r="D35" s="303">
        <v>196234.45</v>
      </c>
      <c r="E35" s="273">
        <v>30109.63</v>
      </c>
      <c r="F35" s="276">
        <v>276</v>
      </c>
      <c r="G35" s="281">
        <v>10091</v>
      </c>
      <c r="H35" s="288"/>
      <c r="I35" s="273">
        <v>22685</v>
      </c>
      <c r="J35" s="282">
        <v>9085.5</v>
      </c>
      <c r="K35" s="290">
        <v>14097</v>
      </c>
      <c r="L35" s="290">
        <v>30452.880000000001</v>
      </c>
      <c r="M35" s="276">
        <v>71582</v>
      </c>
      <c r="N35" s="116"/>
      <c r="O35" s="262"/>
      <c r="P35" s="262"/>
    </row>
    <row r="36" spans="1:16" s="2" customFormat="1" ht="16.5" x14ac:dyDescent="0.3">
      <c r="A36" s="328"/>
      <c r="B36" s="6" t="s">
        <v>886</v>
      </c>
      <c r="C36" s="272">
        <f t="shared" si="4"/>
        <v>273949.73</v>
      </c>
      <c r="D36" s="302">
        <v>109146.55</v>
      </c>
      <c r="E36" s="273">
        <v>26723.91</v>
      </c>
      <c r="F36" s="272">
        <v>5778.27</v>
      </c>
      <c r="G36" s="281">
        <v>10447</v>
      </c>
      <c r="H36" s="291"/>
      <c r="I36" s="198">
        <v>23830</v>
      </c>
      <c r="J36" s="282">
        <v>6892</v>
      </c>
      <c r="K36" s="292">
        <v>21466</v>
      </c>
      <c r="L36" s="279"/>
      <c r="M36" s="272">
        <v>69666</v>
      </c>
      <c r="N36" s="116"/>
      <c r="O36" s="116"/>
    </row>
    <row r="37" spans="1:16" s="2" customFormat="1" ht="16.5" x14ac:dyDescent="0.3">
      <c r="A37" s="328"/>
      <c r="B37" s="6" t="s">
        <v>887</v>
      </c>
      <c r="C37" s="283">
        <f t="shared" si="4"/>
        <v>1774284</v>
      </c>
      <c r="D37" s="304">
        <v>141541.19</v>
      </c>
      <c r="E37" s="273">
        <v>341385.62</v>
      </c>
      <c r="F37" s="272"/>
      <c r="G37" s="273">
        <v>12128</v>
      </c>
      <c r="H37" s="293">
        <f>52860+94954+69430+7410+6745+2850</f>
        <v>234249</v>
      </c>
      <c r="I37" s="294">
        <v>31235.5</v>
      </c>
      <c r="J37" s="282">
        <v>10368</v>
      </c>
      <c r="K37" s="290">
        <v>11465</v>
      </c>
      <c r="L37" s="290">
        <v>926953.19000000006</v>
      </c>
      <c r="M37" s="272">
        <f>64959-0.5</f>
        <v>64958.5</v>
      </c>
      <c r="N37" s="116"/>
      <c r="O37" s="116"/>
    </row>
    <row r="38" spans="1:16" s="2" customFormat="1" ht="16.5" x14ac:dyDescent="0.3">
      <c r="A38" s="328"/>
      <c r="B38" s="6" t="s">
        <v>888</v>
      </c>
      <c r="C38" s="283">
        <f t="shared" si="4"/>
        <v>393901.12</v>
      </c>
      <c r="D38" s="305">
        <v>196601.67</v>
      </c>
      <c r="E38" s="236">
        <v>39215.33</v>
      </c>
      <c r="F38" s="272">
        <v>848.75</v>
      </c>
      <c r="G38" s="273">
        <v>19350</v>
      </c>
      <c r="H38" s="273"/>
      <c r="I38" s="289">
        <v>27590</v>
      </c>
      <c r="J38" s="295">
        <v>15256</v>
      </c>
      <c r="K38" s="289">
        <v>1281</v>
      </c>
      <c r="L38" s="289">
        <v>26218.12</v>
      </c>
      <c r="M38" s="272">
        <v>67540.25</v>
      </c>
      <c r="N38" s="116"/>
      <c r="P38" s="118"/>
    </row>
    <row r="39" spans="1:16" s="2" customFormat="1" ht="16.5" x14ac:dyDescent="0.3">
      <c r="A39" s="328"/>
      <c r="B39" s="6" t="s">
        <v>889</v>
      </c>
      <c r="C39" s="272">
        <f t="shared" si="4"/>
        <v>406146.89</v>
      </c>
      <c r="D39" s="302">
        <v>158978.25</v>
      </c>
      <c r="E39" s="273">
        <v>141685.09000000003</v>
      </c>
      <c r="F39" s="272">
        <v>5425.55</v>
      </c>
      <c r="G39" s="273">
        <v>12205</v>
      </c>
      <c r="H39" s="296"/>
      <c r="I39" s="294">
        <v>24915</v>
      </c>
      <c r="J39" s="282">
        <v>6395</v>
      </c>
      <c r="K39" s="282">
        <v>13551</v>
      </c>
      <c r="L39" s="282"/>
      <c r="M39" s="272">
        <v>42992</v>
      </c>
      <c r="N39" s="116"/>
      <c r="O39" s="116"/>
    </row>
    <row r="40" spans="1:16" s="2" customFormat="1" ht="16.5" x14ac:dyDescent="0.3">
      <c r="A40" s="328"/>
      <c r="B40" s="6" t="s">
        <v>890</v>
      </c>
      <c r="C40" s="284">
        <f t="shared" si="4"/>
        <v>1145290.6100000001</v>
      </c>
      <c r="D40" s="306">
        <v>315922.53000000003</v>
      </c>
      <c r="E40" s="273">
        <v>18908.14</v>
      </c>
      <c r="F40" s="284">
        <v>10515.9</v>
      </c>
      <c r="G40" s="273">
        <v>14931</v>
      </c>
      <c r="H40" s="297">
        <v>381018.5</v>
      </c>
      <c r="I40" s="273">
        <v>26630</v>
      </c>
      <c r="J40" s="282">
        <v>13880.5</v>
      </c>
      <c r="K40" s="298">
        <v>20491.18</v>
      </c>
      <c r="L40" s="298">
        <v>204599.35</v>
      </c>
      <c r="M40" s="284">
        <v>138393.51</v>
      </c>
      <c r="N40" s="116"/>
      <c r="O40" s="118"/>
      <c r="P40" s="116"/>
    </row>
    <row r="41" spans="1:16" s="2" customFormat="1" x14ac:dyDescent="0.25">
      <c r="A41" s="328"/>
      <c r="B41" s="6" t="s">
        <v>891</v>
      </c>
      <c r="C41" s="286">
        <f t="shared" si="4"/>
        <v>248231.88999999998</v>
      </c>
      <c r="D41" s="285">
        <v>121053.06</v>
      </c>
      <c r="E41" s="286">
        <v>32977.229999999996</v>
      </c>
      <c r="F41" s="286">
        <v>16781.099999999999</v>
      </c>
      <c r="G41" s="286">
        <v>9197</v>
      </c>
      <c r="H41" s="286"/>
      <c r="I41" s="286">
        <v>22285</v>
      </c>
      <c r="J41" s="286">
        <v>7361.5</v>
      </c>
      <c r="K41" s="286">
        <v>16022</v>
      </c>
      <c r="L41" s="286"/>
      <c r="M41" s="286">
        <v>22555</v>
      </c>
      <c r="N41" s="116"/>
      <c r="O41" s="118"/>
      <c r="P41" s="118"/>
    </row>
    <row r="42" spans="1:16" s="2" customFormat="1" ht="21.75" customHeight="1" x14ac:dyDescent="0.3">
      <c r="A42" s="328"/>
      <c r="B42" s="6" t="s">
        <v>892</v>
      </c>
      <c r="C42" s="286">
        <f t="shared" si="4"/>
        <v>693115.9</v>
      </c>
      <c r="D42" s="285">
        <v>234304.29</v>
      </c>
      <c r="E42" s="286">
        <v>186729.66</v>
      </c>
      <c r="F42" s="286">
        <v>32472.35</v>
      </c>
      <c r="G42" s="286">
        <v>12133.5</v>
      </c>
      <c r="H42" s="286">
        <v>33000</v>
      </c>
      <c r="I42" s="286">
        <v>25185</v>
      </c>
      <c r="J42" s="287">
        <v>13494</v>
      </c>
      <c r="K42" s="177">
        <v>15473</v>
      </c>
      <c r="L42" s="177"/>
      <c r="M42" s="286">
        <v>140324.1</v>
      </c>
      <c r="O42" s="118"/>
      <c r="P42" s="118"/>
    </row>
    <row r="43" spans="1:16" s="2" customFormat="1" x14ac:dyDescent="0.25">
      <c r="A43" s="328"/>
      <c r="B43" s="5" t="s">
        <v>880</v>
      </c>
      <c r="C43" s="270">
        <f t="shared" si="4"/>
        <v>7229570.29</v>
      </c>
      <c r="D43" s="271">
        <f>SUM(D31:D42)</f>
        <v>2208682.69</v>
      </c>
      <c r="E43" s="271">
        <f>SUM(E31:E42)</f>
        <v>1231217.3999999999</v>
      </c>
      <c r="F43" s="271">
        <f>SUM(F31:F42)</f>
        <v>90123.56</v>
      </c>
      <c r="G43" s="271">
        <f t="shared" ref="G43:L43" si="5">SUM(G31:G42)</f>
        <v>157249.75</v>
      </c>
      <c r="H43" s="271">
        <f t="shared" si="5"/>
        <v>825016.5</v>
      </c>
      <c r="I43" s="271">
        <f>SUM(I31:I42)</f>
        <v>285967</v>
      </c>
      <c r="J43" s="271">
        <f t="shared" si="5"/>
        <v>112347.5</v>
      </c>
      <c r="K43" s="271">
        <f t="shared" si="5"/>
        <v>188806.38</v>
      </c>
      <c r="L43" s="271">
        <f t="shared" si="5"/>
        <v>1207233.73</v>
      </c>
      <c r="M43" s="271">
        <f>SUM(M31:M42)</f>
        <v>922925.77999999991</v>
      </c>
      <c r="O43" s="118"/>
      <c r="P43" s="118"/>
    </row>
    <row r="44" spans="1:16" s="2" customFormat="1" ht="16.5" x14ac:dyDescent="0.3">
      <c r="A44" s="328">
        <v>2024</v>
      </c>
      <c r="B44" s="4" t="s">
        <v>795</v>
      </c>
      <c r="C44" s="309">
        <f>SUM(D44:M44)</f>
        <v>244550.24</v>
      </c>
      <c r="D44" s="307">
        <v>93229.94</v>
      </c>
      <c r="E44" s="308">
        <v>16138.8</v>
      </c>
      <c r="F44" s="309">
        <v>9656</v>
      </c>
      <c r="G44" s="310">
        <v>8690</v>
      </c>
      <c r="H44" s="311"/>
      <c r="I44" s="312">
        <v>20860</v>
      </c>
      <c r="J44" s="312">
        <v>3107</v>
      </c>
      <c r="K44" s="313">
        <v>46207</v>
      </c>
      <c r="L44" s="313"/>
      <c r="M44" s="309">
        <v>46661.5</v>
      </c>
      <c r="N44" s="116"/>
      <c r="P44" s="118"/>
    </row>
    <row r="45" spans="1:16" s="2" customFormat="1" ht="16.5" x14ac:dyDescent="0.3">
      <c r="A45" s="328"/>
      <c r="B45" s="6" t="s">
        <v>893</v>
      </c>
      <c r="C45" s="272">
        <f>SUM(D45:M45)</f>
        <v>317490.95</v>
      </c>
      <c r="D45" s="300">
        <v>163093.26999999999</v>
      </c>
      <c r="E45" s="273">
        <v>16468.29</v>
      </c>
      <c r="F45" s="272">
        <v>6247</v>
      </c>
      <c r="G45" s="274">
        <v>11152.5</v>
      </c>
      <c r="H45" s="275"/>
      <c r="I45" s="274">
        <v>20970</v>
      </c>
      <c r="J45" s="177">
        <v>20367.5</v>
      </c>
      <c r="K45" s="276">
        <v>16409</v>
      </c>
      <c r="L45" s="276">
        <v>1848.39</v>
      </c>
      <c r="M45" s="272">
        <v>60935</v>
      </c>
      <c r="N45" s="116"/>
      <c r="P45" s="116"/>
    </row>
    <row r="46" spans="1:16" s="2" customFormat="1" ht="16.5" x14ac:dyDescent="0.3">
      <c r="A46" s="328"/>
      <c r="B46" s="6" t="s">
        <v>894</v>
      </c>
      <c r="C46" s="277">
        <f t="shared" ref="C46:C56" si="6">SUM(D46:M46)</f>
        <v>569213.53</v>
      </c>
      <c r="D46" s="301">
        <v>153541.67000000001</v>
      </c>
      <c r="E46" s="236">
        <v>43081.36</v>
      </c>
      <c r="F46" s="272">
        <v>27405</v>
      </c>
      <c r="G46" s="274">
        <v>9175</v>
      </c>
      <c r="H46" s="274">
        <v>262828</v>
      </c>
      <c r="I46" s="136">
        <v>23875</v>
      </c>
      <c r="J46" s="278">
        <v>8208.5</v>
      </c>
      <c r="K46" s="278">
        <v>16608</v>
      </c>
      <c r="L46" s="279"/>
      <c r="M46" s="272">
        <v>24491</v>
      </c>
      <c r="N46" s="116"/>
      <c r="P46" s="116"/>
    </row>
    <row r="47" spans="1:16" s="2" customFormat="1" ht="16.5" x14ac:dyDescent="0.3">
      <c r="A47" s="328"/>
      <c r="B47" s="6" t="s">
        <v>804</v>
      </c>
      <c r="C47" s="277">
        <f t="shared" si="6"/>
        <v>0</v>
      </c>
      <c r="D47" s="302"/>
      <c r="E47" s="280"/>
      <c r="F47" s="272"/>
      <c r="G47" s="273"/>
      <c r="H47" s="288"/>
      <c r="I47" s="289"/>
      <c r="J47" s="198"/>
      <c r="K47" s="282"/>
      <c r="L47" s="282"/>
      <c r="M47" s="272"/>
      <c r="N47" s="116"/>
      <c r="P47" s="118"/>
    </row>
    <row r="48" spans="1:16" s="122" customFormat="1" ht="16.5" x14ac:dyDescent="0.3">
      <c r="A48" s="328"/>
      <c r="B48" s="263" t="s">
        <v>806</v>
      </c>
      <c r="C48" s="276">
        <f t="shared" si="6"/>
        <v>0</v>
      </c>
      <c r="D48" s="303"/>
      <c r="E48" s="273"/>
      <c r="F48" s="276"/>
      <c r="G48" s="281"/>
      <c r="H48" s="288"/>
      <c r="I48" s="273"/>
      <c r="J48" s="282"/>
      <c r="K48" s="290"/>
      <c r="L48" s="290"/>
      <c r="M48" s="276"/>
      <c r="N48" s="116"/>
      <c r="O48" s="262"/>
      <c r="P48" s="262"/>
    </row>
    <row r="49" spans="1:16" s="2" customFormat="1" ht="16.5" x14ac:dyDescent="0.3">
      <c r="A49" s="328"/>
      <c r="B49" s="6" t="s">
        <v>808</v>
      </c>
      <c r="C49" s="272">
        <f t="shared" si="6"/>
        <v>0</v>
      </c>
      <c r="D49" s="302"/>
      <c r="E49" s="273"/>
      <c r="F49" s="272"/>
      <c r="G49" s="281"/>
      <c r="H49" s="291"/>
      <c r="I49" s="198"/>
      <c r="J49" s="282"/>
      <c r="K49" s="292"/>
      <c r="L49" s="279"/>
      <c r="M49" s="272"/>
      <c r="N49" s="116"/>
      <c r="O49" s="116"/>
    </row>
    <row r="50" spans="1:16" s="2" customFormat="1" ht="16.5" x14ac:dyDescent="0.3">
      <c r="A50" s="328"/>
      <c r="B50" s="6" t="s">
        <v>811</v>
      </c>
      <c r="C50" s="283">
        <f t="shared" si="6"/>
        <v>0</v>
      </c>
      <c r="D50" s="304"/>
      <c r="E50" s="273"/>
      <c r="F50" s="272"/>
      <c r="G50" s="273"/>
      <c r="H50" s="293"/>
      <c r="I50" s="294"/>
      <c r="J50" s="282"/>
      <c r="K50" s="290"/>
      <c r="L50" s="290"/>
      <c r="M50" s="272"/>
      <c r="N50" s="116"/>
      <c r="O50" s="116"/>
    </row>
    <row r="51" spans="1:16" s="2" customFormat="1" ht="16.5" x14ac:dyDescent="0.3">
      <c r="A51" s="328"/>
      <c r="B51" s="6" t="s">
        <v>814</v>
      </c>
      <c r="C51" s="283">
        <f t="shared" si="6"/>
        <v>0</v>
      </c>
      <c r="D51" s="305"/>
      <c r="E51" s="236"/>
      <c r="F51" s="272"/>
      <c r="G51" s="273"/>
      <c r="H51" s="273"/>
      <c r="I51" s="289"/>
      <c r="J51" s="295"/>
      <c r="K51" s="289"/>
      <c r="L51" s="289"/>
      <c r="M51" s="272"/>
      <c r="N51" s="116"/>
      <c r="P51" s="118"/>
    </row>
    <row r="52" spans="1:16" s="2" customFormat="1" ht="16.5" x14ac:dyDescent="0.3">
      <c r="A52" s="328"/>
      <c r="B52" s="6" t="s">
        <v>817</v>
      </c>
      <c r="C52" s="272">
        <f t="shared" si="6"/>
        <v>0</v>
      </c>
      <c r="D52" s="302"/>
      <c r="E52" s="273"/>
      <c r="F52" s="272"/>
      <c r="G52" s="273"/>
      <c r="H52" s="296"/>
      <c r="I52" s="294"/>
      <c r="J52" s="282"/>
      <c r="K52" s="282"/>
      <c r="L52" s="282"/>
      <c r="M52" s="272"/>
      <c r="N52" s="116"/>
      <c r="O52" s="116"/>
    </row>
    <row r="53" spans="1:16" s="2" customFormat="1" ht="16.5" x14ac:dyDescent="0.3">
      <c r="A53" s="328"/>
      <c r="B53" s="6" t="s">
        <v>820</v>
      </c>
      <c r="C53" s="284">
        <f t="shared" si="6"/>
        <v>0</v>
      </c>
      <c r="D53" s="306"/>
      <c r="E53" s="273"/>
      <c r="F53" s="284"/>
      <c r="G53" s="273"/>
      <c r="H53" s="297"/>
      <c r="I53" s="273"/>
      <c r="J53" s="282"/>
      <c r="K53" s="298"/>
      <c r="L53" s="298"/>
      <c r="M53" s="284"/>
      <c r="N53" s="116"/>
      <c r="O53" s="118"/>
      <c r="P53" s="116"/>
    </row>
    <row r="54" spans="1:16" s="2" customFormat="1" x14ac:dyDescent="0.25">
      <c r="A54" s="328"/>
      <c r="B54" s="6" t="s">
        <v>895</v>
      </c>
      <c r="C54" s="286">
        <f t="shared" si="6"/>
        <v>0</v>
      </c>
      <c r="D54" s="285"/>
      <c r="E54" s="286"/>
      <c r="F54" s="286"/>
      <c r="G54" s="286"/>
      <c r="H54" s="286"/>
      <c r="I54" s="286"/>
      <c r="J54" s="286"/>
      <c r="K54" s="286"/>
      <c r="L54" s="286"/>
      <c r="M54" s="286"/>
      <c r="N54" s="116"/>
      <c r="O54" s="118"/>
      <c r="P54" s="118"/>
    </row>
    <row r="55" spans="1:16" s="2" customFormat="1" ht="21.75" customHeight="1" x14ac:dyDescent="0.3">
      <c r="A55" s="328"/>
      <c r="B55" s="6" t="s">
        <v>826</v>
      </c>
      <c r="C55" s="286">
        <f t="shared" si="6"/>
        <v>0</v>
      </c>
      <c r="D55" s="285"/>
      <c r="E55" s="286"/>
      <c r="F55" s="286"/>
      <c r="G55" s="286"/>
      <c r="H55" s="286"/>
      <c r="I55" s="286"/>
      <c r="J55" s="287"/>
      <c r="K55" s="177"/>
      <c r="L55" s="177"/>
      <c r="M55" s="286"/>
      <c r="O55" s="118"/>
      <c r="P55" s="118"/>
    </row>
    <row r="56" spans="1:16" s="2" customFormat="1" x14ac:dyDescent="0.25">
      <c r="A56" s="328"/>
      <c r="B56" s="5" t="s">
        <v>794</v>
      </c>
      <c r="C56" s="270">
        <f t="shared" si="6"/>
        <v>1131254.7200000002</v>
      </c>
      <c r="D56" s="271">
        <f>SUM(D44:D55)</f>
        <v>409864.88</v>
      </c>
      <c r="E56" s="271">
        <f>SUM(E44:E55)</f>
        <v>75688.45</v>
      </c>
      <c r="F56" s="271">
        <f>SUM(F44:F55)</f>
        <v>43308</v>
      </c>
      <c r="G56" s="271">
        <f t="shared" ref="G56:H56" si="7">SUM(G44:G55)</f>
        <v>29017.5</v>
      </c>
      <c r="H56" s="271">
        <f t="shared" si="7"/>
        <v>262828</v>
      </c>
      <c r="I56" s="271">
        <f>SUM(I44:I55)</f>
        <v>65705</v>
      </c>
      <c r="J56" s="271">
        <f t="shared" ref="J56:L56" si="8">SUM(J44:J55)</f>
        <v>31683</v>
      </c>
      <c r="K56" s="271">
        <f t="shared" si="8"/>
        <v>79224</v>
      </c>
      <c r="L56" s="271">
        <f t="shared" si="8"/>
        <v>1848.39</v>
      </c>
      <c r="M56" s="271">
        <f>SUM(M44:M55)</f>
        <v>132087.5</v>
      </c>
      <c r="O56" s="118"/>
      <c r="P56" s="118"/>
    </row>
    <row r="57" spans="1:16" s="2" customFormat="1" x14ac:dyDescent="0.25">
      <c r="D57" s="3"/>
      <c r="E57" s="3"/>
      <c r="F57" s="3"/>
    </row>
    <row r="58" spans="1:16" s="2" customFormat="1" x14ac:dyDescent="0.25">
      <c r="D58" s="3"/>
      <c r="E58" s="3"/>
      <c r="F58" s="3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3">
    <mergeCell ref="A18:A30"/>
    <mergeCell ref="A31:A43"/>
    <mergeCell ref="A44:A56"/>
  </mergeCells>
  <pageMargins left="0.25" right="0.25" top="0.75" bottom="0.75" header="0.3" footer="0.3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2025-04-22T07:30:26Z</dcterms:modified>
</cp:coreProperties>
</file>